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1-31.12.20 zarz.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<sst xmlns="http://schemas.openxmlformats.org/spreadsheetml/2006/main" count="15" uniqueCount="15">
  <si>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1</t>
  </si>
  <si>
    <t>do Zarządzenia Nr ZS/14/2020</t>
  </si>
  <si>
    <t xml:space="preserve">Dyrektora ZS Laski </t>
  </si>
  <si>
    <t>z dnia 31.12.2020</t>
  </si>
  <si>
    <t xml:space="preserve">        Plan finansowy na 2020 rok, zgodnie z Zarządzeniem nr 163/2020 Wójta Gminy Trzcinica  z dnia 31 grudnia 2020 roku.  Informacja o kwotach wydatków Zespołu Szkół w Laskach. </t>
  </si>
  <si>
    <t>Dział</t>
  </si>
  <si>
    <t>Rozdział</t>
  </si>
  <si>
    <t>Paragraf</t>
  </si>
  <si>
    <t>Plan przed zmianami</t>
  </si>
  <si>
    <t>Zlecone PLAN</t>
  </si>
  <si>
    <t>Własne zmiany</t>
  </si>
  <si>
    <t>Ogółem plan po zmianach</t>
  </si>
  <si>
    <t>RAZEM</t>
  </si>
  <si>
    <t>Wicedyrektor ZS w Laskach</t>
  </si>
  <si>
    <t xml:space="preserve">       /-/ Ewa Mikołajczyk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</si>
</sst>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\ [$zł-415];[RED]\-#,##0.00\ [$zł-415]"/>
  </numFmts>
  <fonts count="12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Protection="0">
      <alignment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/>
    </xf>
    <xf numFmtId="164" fontId="4" fillId="0" borderId="2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4" fillId="0" borderId="3" xfId="0" applyFont="1" applyBorder="1" applyAlignment="1">
      <alignment/>
    </xf>
    <xf numFmtId="166" fontId="3" fillId="0" borderId="3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7" fillId="2" borderId="4" xfId="0" applyFont="1" applyFill="1" applyBorder="1" applyAlignment="1">
      <alignment/>
    </xf>
    <xf numFmtId="164" fontId="8" fillId="2" borderId="3" xfId="0" applyFont="1" applyFill="1" applyBorder="1" applyAlignment="1">
      <alignment/>
    </xf>
    <xf numFmtId="164" fontId="9" fillId="2" borderId="1" xfId="0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66" fontId="11" fillId="2" borderId="1" xfId="0" applyNumberFormat="1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9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5" xfId="0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4" fillId="0" borderId="6" xfId="0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workbookViewId="0" topLeftCell="A91">
      <selection activeCell="G112" sqref="G112"/>
    </sheetView>
  </sheetViews>
  <sheetFormatPr defaultColWidth="8" defaultRowHeight="14.25"/>
  <cols>
    <col min="1" max="1" width="5.3984375" style="0" customWidth="1"/>
    <col min="2" max="2" width="5.19921875" style="0" customWidth="1"/>
    <col min="3" max="3" width="8.3984375" style="0" customWidth="1"/>
    <col min="4" max="4" width="12.09765625" style="0" customWidth="1"/>
    <col min="5" max="5" width="18.69921875" style="0" customWidth="1"/>
    <col min="6" max="6" width="16.3984375" style="0" customWidth="1"/>
    <col min="7" max="7" width="16.8984375" style="0" customWidth="1"/>
    <col min="8" max="8" width="22.69921875" style="0" customWidth="1"/>
    <col min="9" max="9" width="23.69921875" style="0" customWidth="1"/>
    <col min="10" max="10" width="19.19921875" style="0" customWidth="1"/>
    <col min="11" max="16384" width="8.5976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1"/>
      <c r="B2" s="2"/>
      <c r="C2" s="2"/>
      <c r="D2" s="2"/>
      <c r="E2" s="2"/>
      <c r="F2" s="2"/>
      <c r="G2" s="2"/>
      <c r="H2" s="3" t="s">
        <v>0</v>
      </c>
      <c r="I2" s="1"/>
    </row>
    <row r="3" spans="1:9" ht="19.5" customHeight="1">
      <c r="A3" s="1"/>
      <c r="B3" s="2"/>
      <c r="C3" s="2"/>
      <c r="D3" s="2"/>
      <c r="E3" s="2"/>
      <c r="F3" s="2"/>
      <c r="G3" s="2"/>
      <c r="H3" s="4" t="s">
        <v>1</v>
      </c>
      <c r="I3" s="1"/>
    </row>
    <row r="4" spans="1:9" ht="18">
      <c r="A4" s="1"/>
      <c r="B4" s="2"/>
      <c r="C4" s="2"/>
      <c r="D4" s="2"/>
      <c r="E4" s="2"/>
      <c r="F4" s="2"/>
      <c r="G4" s="2"/>
      <c r="H4" s="3" t="s">
        <v>2</v>
      </c>
      <c r="I4" s="1"/>
    </row>
    <row r="5" spans="1:9" ht="18">
      <c r="A5" s="1"/>
      <c r="B5" s="2"/>
      <c r="C5" s="2"/>
      <c r="D5" s="2"/>
      <c r="E5" s="2"/>
      <c r="F5" s="2"/>
      <c r="G5" s="2"/>
      <c r="H5" s="3" t="s">
        <v>3</v>
      </c>
      <c r="I5" s="1"/>
    </row>
    <row r="6" spans="1:9" ht="23.25" customHeight="1">
      <c r="A6" s="1"/>
      <c r="B6" s="2"/>
      <c r="C6" s="2"/>
      <c r="D6" s="2"/>
      <c r="E6" s="2"/>
      <c r="F6" s="2"/>
      <c r="G6" s="2"/>
      <c r="H6" s="2"/>
      <c r="I6" s="1"/>
    </row>
    <row r="7" spans="1:9" ht="21" customHeight="1">
      <c r="A7" s="1"/>
      <c r="B7" s="5" t="s">
        <v>4</v>
      </c>
      <c r="C7" s="5"/>
      <c r="D7" s="5"/>
      <c r="E7" s="5"/>
      <c r="F7" s="5"/>
      <c r="G7" s="5"/>
      <c r="H7" s="5"/>
      <c r="I7" s="1"/>
    </row>
    <row r="8" spans="1:9" ht="36.75" customHeight="1">
      <c r="A8" s="1"/>
      <c r="B8" s="5"/>
      <c r="C8" s="5"/>
      <c r="D8" s="5"/>
      <c r="E8" s="5"/>
      <c r="F8" s="5"/>
      <c r="G8" s="5"/>
      <c r="H8" s="5"/>
      <c r="I8" s="1"/>
    </row>
    <row r="9" spans="1:9" ht="18">
      <c r="A9" s="1"/>
      <c r="B9" s="2"/>
      <c r="C9" s="2"/>
      <c r="D9" s="2"/>
      <c r="E9" s="2"/>
      <c r="F9" s="2"/>
      <c r="G9" s="2"/>
      <c r="H9" s="2"/>
      <c r="I9" s="1"/>
    </row>
    <row r="10" spans="1:9" ht="18">
      <c r="A10" s="1"/>
      <c r="B10" s="6"/>
      <c r="C10" s="6"/>
      <c r="D10" s="6"/>
      <c r="E10" s="6"/>
      <c r="F10" s="6"/>
      <c r="G10" s="6"/>
      <c r="H10" s="6"/>
      <c r="I10" s="1"/>
    </row>
    <row r="11" spans="1:9" ht="18">
      <c r="A11" s="1"/>
      <c r="B11" s="2"/>
      <c r="C11" s="2"/>
      <c r="D11" s="2"/>
      <c r="E11" s="2"/>
      <c r="F11" s="2"/>
      <c r="G11" s="2"/>
      <c r="H11" s="2"/>
      <c r="I11" s="1"/>
    </row>
    <row r="12" spans="1:9" ht="36">
      <c r="A12" s="1"/>
      <c r="B12" s="7" t="s">
        <v>5</v>
      </c>
      <c r="C12" s="7" t="s">
        <v>6</v>
      </c>
      <c r="D12" s="7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1"/>
    </row>
    <row r="13" spans="1:9" ht="18.75">
      <c r="A13" s="1"/>
      <c r="B13" s="7">
        <v>801</v>
      </c>
      <c r="C13" s="7"/>
      <c r="D13" s="7"/>
      <c r="E13" s="9">
        <f>SUM(E14+E34+E60+E65+E69+E89+E98)</f>
        <v>3303045.92</v>
      </c>
      <c r="F13" s="9">
        <f>SUM(F14+F34+F60+F65+F69+F89+F95+F98)</f>
        <v>20117.98</v>
      </c>
      <c r="G13" s="9">
        <f>G14+G34+G60+G65+G69+G89+G95+G98+G81</f>
        <v>0</v>
      </c>
      <c r="H13" s="9">
        <f>SUM(H14+H34+H60+H65+H69+H89+H95+H98+H81)</f>
        <v>3323163.9</v>
      </c>
      <c r="I13" s="1"/>
    </row>
    <row r="14" spans="1:9" ht="18.75">
      <c r="A14" s="1"/>
      <c r="B14" s="7"/>
      <c r="C14" s="7">
        <v>80101</v>
      </c>
      <c r="D14" s="7"/>
      <c r="E14" s="9">
        <f>SUM(E15:E33)</f>
        <v>2423858</v>
      </c>
      <c r="F14" s="9">
        <f>SUM(F15:F33)</f>
        <v>0</v>
      </c>
      <c r="G14" s="9">
        <f>SUM(G15:G33)</f>
        <v>0</v>
      </c>
      <c r="H14" s="9">
        <f>E14+G14+F14</f>
        <v>2423858</v>
      </c>
      <c r="I14" s="1"/>
    </row>
    <row r="15" spans="1:9" ht="18.75">
      <c r="A15" s="1"/>
      <c r="B15" s="10"/>
      <c r="C15" s="7"/>
      <c r="D15" s="7">
        <v>3020</v>
      </c>
      <c r="E15" s="11">
        <v>97229.98</v>
      </c>
      <c r="F15" s="12">
        <v>0</v>
      </c>
      <c r="G15" s="12">
        <v>0</v>
      </c>
      <c r="H15" s="11">
        <f aca="true" t="shared" si="0" ref="H15:H23">E15+G15</f>
        <v>97229.98</v>
      </c>
      <c r="I15" s="1"/>
    </row>
    <row r="16" spans="1:9" ht="18.75">
      <c r="A16" s="1"/>
      <c r="B16" s="13"/>
      <c r="C16" s="7"/>
      <c r="D16" s="7">
        <v>4010</v>
      </c>
      <c r="E16" s="11">
        <v>1483908</v>
      </c>
      <c r="F16" s="12">
        <v>0</v>
      </c>
      <c r="G16" s="12">
        <v>0</v>
      </c>
      <c r="H16" s="11">
        <f t="shared" si="0"/>
        <v>1483908</v>
      </c>
      <c r="I16" s="1"/>
    </row>
    <row r="17" spans="1:9" ht="18.75">
      <c r="A17" s="1"/>
      <c r="B17" s="13"/>
      <c r="C17" s="7"/>
      <c r="D17" s="7">
        <v>4040</v>
      </c>
      <c r="E17" s="11">
        <f>127652-10750</f>
        <v>116902</v>
      </c>
      <c r="F17" s="12">
        <v>0</v>
      </c>
      <c r="G17" s="12">
        <v>0</v>
      </c>
      <c r="H17" s="11">
        <f t="shared" si="0"/>
        <v>116902</v>
      </c>
      <c r="I17" s="1"/>
    </row>
    <row r="18" spans="1:9" ht="18.75">
      <c r="A18" s="1"/>
      <c r="B18" s="13"/>
      <c r="C18" s="7"/>
      <c r="D18" s="7">
        <v>4110</v>
      </c>
      <c r="E18" s="11">
        <v>284289.76</v>
      </c>
      <c r="F18" s="12">
        <v>0</v>
      </c>
      <c r="G18" s="12">
        <v>0</v>
      </c>
      <c r="H18" s="11">
        <f t="shared" si="0"/>
        <v>284289.76</v>
      </c>
      <c r="I18" s="1"/>
    </row>
    <row r="19" spans="1:9" ht="18.75">
      <c r="A19" s="1"/>
      <c r="B19" s="13"/>
      <c r="C19" s="7"/>
      <c r="D19" s="7">
        <v>4120</v>
      </c>
      <c r="E19" s="11">
        <v>37846.84</v>
      </c>
      <c r="F19" s="14">
        <v>0</v>
      </c>
      <c r="G19" s="12">
        <v>0</v>
      </c>
      <c r="H19" s="11">
        <f t="shared" si="0"/>
        <v>37846.84</v>
      </c>
      <c r="I19" s="1"/>
    </row>
    <row r="20" spans="1:9" ht="18.75">
      <c r="A20" s="1"/>
      <c r="B20" s="13"/>
      <c r="C20" s="7"/>
      <c r="D20" s="7">
        <v>4140</v>
      </c>
      <c r="E20" s="11">
        <v>0</v>
      </c>
      <c r="F20" s="12">
        <v>0</v>
      </c>
      <c r="G20" s="12">
        <v>0</v>
      </c>
      <c r="H20" s="11">
        <f t="shared" si="0"/>
        <v>0</v>
      </c>
      <c r="I20" s="1"/>
    </row>
    <row r="21" spans="1:9" ht="18.75">
      <c r="A21" s="1"/>
      <c r="B21" s="13"/>
      <c r="C21" s="7"/>
      <c r="D21" s="7">
        <v>4170</v>
      </c>
      <c r="E21" s="11">
        <v>16282.4</v>
      </c>
      <c r="F21" s="12">
        <v>0</v>
      </c>
      <c r="G21" s="12">
        <v>0</v>
      </c>
      <c r="H21" s="11">
        <f t="shared" si="0"/>
        <v>16282.4</v>
      </c>
      <c r="I21" s="1"/>
    </row>
    <row r="22" spans="1:9" ht="18.75">
      <c r="A22" s="1"/>
      <c r="B22" s="13"/>
      <c r="C22" s="7"/>
      <c r="D22" s="7">
        <v>4210</v>
      </c>
      <c r="E22" s="11">
        <v>73240</v>
      </c>
      <c r="F22" s="12">
        <v>0</v>
      </c>
      <c r="G22" s="12">
        <v>0</v>
      </c>
      <c r="H22" s="11">
        <f t="shared" si="0"/>
        <v>73240</v>
      </c>
      <c r="I22" s="1"/>
    </row>
    <row r="23" spans="1:9" ht="18.75">
      <c r="A23" s="1"/>
      <c r="B23" s="13"/>
      <c r="C23" s="7"/>
      <c r="D23" s="7">
        <v>4230</v>
      </c>
      <c r="E23" s="11">
        <v>440</v>
      </c>
      <c r="F23" s="12">
        <v>0</v>
      </c>
      <c r="G23" s="12">
        <v>0</v>
      </c>
      <c r="H23" s="11">
        <f t="shared" si="0"/>
        <v>440</v>
      </c>
      <c r="I23" s="1"/>
    </row>
    <row r="24" spans="1:9" ht="18.75">
      <c r="A24" s="1"/>
      <c r="B24" s="13"/>
      <c r="C24" s="7"/>
      <c r="D24" s="7">
        <v>4240</v>
      </c>
      <c r="E24" s="11">
        <v>32722.02</v>
      </c>
      <c r="F24" s="12">
        <v>0</v>
      </c>
      <c r="G24" s="12">
        <v>0</v>
      </c>
      <c r="H24" s="11">
        <f>E24+G24+F24</f>
        <v>32722.02</v>
      </c>
      <c r="I24" s="1"/>
    </row>
    <row r="25" spans="1:9" ht="18.75">
      <c r="A25" s="1"/>
      <c r="B25" s="13"/>
      <c r="C25" s="7"/>
      <c r="D25" s="7">
        <v>4260</v>
      </c>
      <c r="E25" s="11">
        <v>74400</v>
      </c>
      <c r="F25" s="12">
        <v>0</v>
      </c>
      <c r="G25" s="12">
        <v>0</v>
      </c>
      <c r="H25" s="11">
        <f aca="true" t="shared" si="1" ref="H25:H27">E25+G25</f>
        <v>74400</v>
      </c>
      <c r="I25" s="1"/>
    </row>
    <row r="26" spans="1:9" ht="18.75">
      <c r="A26" s="1"/>
      <c r="B26" s="13"/>
      <c r="C26" s="7"/>
      <c r="D26" s="7">
        <v>4270</v>
      </c>
      <c r="E26" s="11">
        <v>94000</v>
      </c>
      <c r="F26" s="12">
        <v>0</v>
      </c>
      <c r="G26" s="12">
        <v>0</v>
      </c>
      <c r="H26" s="11">
        <f t="shared" si="1"/>
        <v>94000</v>
      </c>
      <c r="I26" s="1"/>
    </row>
    <row r="27" spans="1:9" ht="18.75">
      <c r="A27" s="15"/>
      <c r="B27" s="13"/>
      <c r="C27" s="7"/>
      <c r="D27" s="7">
        <v>4280</v>
      </c>
      <c r="E27" s="11">
        <v>600</v>
      </c>
      <c r="F27" s="12">
        <v>0</v>
      </c>
      <c r="G27" s="12">
        <v>0</v>
      </c>
      <c r="H27" s="11">
        <f t="shared" si="1"/>
        <v>600</v>
      </c>
      <c r="I27" s="1"/>
    </row>
    <row r="28" spans="1:9" ht="18.75">
      <c r="A28" s="16"/>
      <c r="B28" s="17"/>
      <c r="C28" s="7"/>
      <c r="D28" s="18">
        <v>4300</v>
      </c>
      <c r="E28" s="19">
        <v>24300</v>
      </c>
      <c r="F28" s="20">
        <v>0</v>
      </c>
      <c r="G28" s="20">
        <v>-200</v>
      </c>
      <c r="H28" s="19">
        <f>E28+G28+F28</f>
        <v>24100</v>
      </c>
      <c r="I28" s="1"/>
    </row>
    <row r="29" spans="1:9" ht="18.75">
      <c r="A29" s="21"/>
      <c r="B29" s="17"/>
      <c r="C29" s="7"/>
      <c r="D29" s="18">
        <v>4360</v>
      </c>
      <c r="E29" s="19">
        <v>6220</v>
      </c>
      <c r="F29" s="20">
        <v>0</v>
      </c>
      <c r="G29" s="20">
        <v>200</v>
      </c>
      <c r="H29" s="19">
        <f aca="true" t="shared" si="2" ref="H29:H32">E29+G29</f>
        <v>6420</v>
      </c>
      <c r="I29" s="1"/>
    </row>
    <row r="30" spans="1:9" ht="18.75">
      <c r="A30" s="1"/>
      <c r="B30" s="22"/>
      <c r="C30" s="7"/>
      <c r="D30" s="7">
        <v>4410</v>
      </c>
      <c r="E30" s="11">
        <v>2100</v>
      </c>
      <c r="F30" s="12">
        <v>0</v>
      </c>
      <c r="G30" s="12">
        <v>0</v>
      </c>
      <c r="H30" s="11">
        <f t="shared" si="2"/>
        <v>2100</v>
      </c>
      <c r="I30" s="1"/>
    </row>
    <row r="31" spans="1:9" ht="18.75">
      <c r="A31" s="1"/>
      <c r="B31" s="13"/>
      <c r="C31" s="7"/>
      <c r="D31" s="7">
        <v>4430</v>
      </c>
      <c r="E31" s="11">
        <v>11400</v>
      </c>
      <c r="F31" s="12">
        <v>0</v>
      </c>
      <c r="G31" s="12">
        <v>0</v>
      </c>
      <c r="H31" s="11">
        <f t="shared" si="2"/>
        <v>11400</v>
      </c>
      <c r="I31" s="1"/>
    </row>
    <row r="32" spans="1:9" ht="18.75">
      <c r="A32" s="1"/>
      <c r="B32" s="13"/>
      <c r="C32" s="7"/>
      <c r="D32" s="7">
        <v>4440</v>
      </c>
      <c r="E32" s="11">
        <v>64577</v>
      </c>
      <c r="F32" s="12">
        <v>0</v>
      </c>
      <c r="G32" s="12">
        <v>0</v>
      </c>
      <c r="H32" s="11">
        <f t="shared" si="2"/>
        <v>64577</v>
      </c>
      <c r="I32" s="1"/>
    </row>
    <row r="33" spans="1:9" ht="18.75">
      <c r="A33" s="1"/>
      <c r="B33" s="13"/>
      <c r="C33" s="7"/>
      <c r="D33" s="7">
        <v>4700</v>
      </c>
      <c r="E33" s="11">
        <v>3400</v>
      </c>
      <c r="F33" s="12">
        <v>0</v>
      </c>
      <c r="G33" s="12">
        <v>0</v>
      </c>
      <c r="H33" s="11">
        <f>E33+F33+G33</f>
        <v>3400</v>
      </c>
      <c r="I33" s="1"/>
    </row>
    <row r="34" spans="1:9" ht="18.75">
      <c r="A34" s="1"/>
      <c r="B34" s="13"/>
      <c r="C34" s="7">
        <v>80104</v>
      </c>
      <c r="D34" s="23"/>
      <c r="E34" s="9">
        <f>SUM(E35:E58)+E59</f>
        <v>540612.9200000002</v>
      </c>
      <c r="F34" s="9">
        <v>0</v>
      </c>
      <c r="G34" s="9">
        <f>SUM(G35:G59)</f>
        <v>-48000</v>
      </c>
      <c r="H34" s="9">
        <f aca="true" t="shared" si="3" ref="H34:H59">E34+G34</f>
        <v>492612.92000000016</v>
      </c>
      <c r="I34" s="1"/>
    </row>
    <row r="35" spans="1:9" ht="18.75">
      <c r="A35" s="1"/>
      <c r="B35" s="13"/>
      <c r="C35" s="7"/>
      <c r="D35" s="7">
        <v>3020</v>
      </c>
      <c r="E35" s="11">
        <v>16296</v>
      </c>
      <c r="F35" s="11">
        <v>0</v>
      </c>
      <c r="G35" s="11">
        <v>-1500</v>
      </c>
      <c r="H35" s="11">
        <f t="shared" si="3"/>
        <v>14796</v>
      </c>
      <c r="I35" s="1"/>
    </row>
    <row r="36" spans="1:9" ht="18.75">
      <c r="A36" s="1"/>
      <c r="B36" s="13"/>
      <c r="C36" s="7"/>
      <c r="D36" s="7">
        <v>3027</v>
      </c>
      <c r="E36" s="11">
        <f>1800+1674.96</f>
        <v>3474.96</v>
      </c>
      <c r="F36" s="11">
        <v>0</v>
      </c>
      <c r="G36" s="11">
        <v>0</v>
      </c>
      <c r="H36" s="11">
        <f t="shared" si="3"/>
        <v>3474.96</v>
      </c>
      <c r="I36" s="1"/>
    </row>
    <row r="37" spans="1:9" ht="18.75">
      <c r="A37" s="1"/>
      <c r="B37" s="13"/>
      <c r="C37" s="7"/>
      <c r="D37" s="7">
        <v>4010</v>
      </c>
      <c r="E37" s="11">
        <v>288957</v>
      </c>
      <c r="F37" s="12">
        <v>0</v>
      </c>
      <c r="G37" s="12">
        <v>-34500</v>
      </c>
      <c r="H37" s="11">
        <f t="shared" si="3"/>
        <v>254457</v>
      </c>
      <c r="I37" s="1"/>
    </row>
    <row r="38" spans="1:9" ht="18.75">
      <c r="A38" s="1"/>
      <c r="B38" s="13"/>
      <c r="C38" s="7"/>
      <c r="D38" s="7">
        <v>4017</v>
      </c>
      <c r="E38" s="11">
        <f>25728.13-1674.96+5138.08+719</f>
        <v>29910.25</v>
      </c>
      <c r="F38" s="12">
        <v>0</v>
      </c>
      <c r="G38" s="12">
        <v>0</v>
      </c>
      <c r="H38" s="11">
        <f t="shared" si="3"/>
        <v>29910.25</v>
      </c>
      <c r="I38" s="1"/>
    </row>
    <row r="39" spans="1:9" ht="18.75">
      <c r="A39" s="1"/>
      <c r="B39" s="13"/>
      <c r="C39" s="7"/>
      <c r="D39" s="7">
        <v>4019</v>
      </c>
      <c r="E39" s="11">
        <v>11884.71</v>
      </c>
      <c r="F39" s="12">
        <v>0</v>
      </c>
      <c r="G39" s="12">
        <v>0</v>
      </c>
      <c r="H39" s="11">
        <f t="shared" si="3"/>
        <v>11884.71</v>
      </c>
      <c r="I39" s="1"/>
    </row>
    <row r="40" spans="1:9" ht="18.75">
      <c r="A40" s="1"/>
      <c r="B40" s="13"/>
      <c r="C40" s="7"/>
      <c r="D40" s="7">
        <v>4040</v>
      </c>
      <c r="E40" s="11">
        <f>23603-3181</f>
        <v>20422</v>
      </c>
      <c r="F40" s="12">
        <v>0</v>
      </c>
      <c r="G40" s="12">
        <v>0</v>
      </c>
      <c r="H40" s="11">
        <f t="shared" si="3"/>
        <v>20422</v>
      </c>
      <c r="I40" s="1"/>
    </row>
    <row r="41" spans="1:9" ht="18.75">
      <c r="A41" s="1"/>
      <c r="B41" s="13"/>
      <c r="C41" s="7"/>
      <c r="D41" s="7">
        <v>4110</v>
      </c>
      <c r="E41" s="11">
        <v>55404</v>
      </c>
      <c r="F41" s="12">
        <v>0</v>
      </c>
      <c r="G41" s="12">
        <v>-6200</v>
      </c>
      <c r="H41" s="11">
        <f t="shared" si="3"/>
        <v>49204</v>
      </c>
      <c r="I41" s="1"/>
    </row>
    <row r="42" spans="1:9" ht="18.75">
      <c r="A42" s="1"/>
      <c r="B42" s="13"/>
      <c r="C42" s="7"/>
      <c r="D42" s="7">
        <v>4117</v>
      </c>
      <c r="E42" s="11">
        <f>6967.47+703.63-815.83</f>
        <v>6855.27</v>
      </c>
      <c r="F42" s="12">
        <v>0</v>
      </c>
      <c r="G42" s="12">
        <v>0</v>
      </c>
      <c r="H42" s="11">
        <f t="shared" si="3"/>
        <v>6855.27</v>
      </c>
      <c r="I42" s="1"/>
    </row>
    <row r="43" spans="1:9" ht="18.75">
      <c r="A43" s="1"/>
      <c r="B43" s="13"/>
      <c r="C43" s="7"/>
      <c r="D43" s="7">
        <v>4119</v>
      </c>
      <c r="E43" s="11">
        <f>2042.98+163.83</f>
        <v>2206.81</v>
      </c>
      <c r="F43" s="12">
        <v>0</v>
      </c>
      <c r="G43" s="12">
        <v>0</v>
      </c>
      <c r="H43" s="11">
        <f t="shared" si="3"/>
        <v>2206.81</v>
      </c>
      <c r="I43" s="1"/>
    </row>
    <row r="44" spans="1:9" ht="18.75">
      <c r="A44" s="1"/>
      <c r="B44" s="13"/>
      <c r="C44" s="7"/>
      <c r="D44" s="7">
        <v>4120</v>
      </c>
      <c r="E44" s="11">
        <v>7336</v>
      </c>
      <c r="F44" s="12">
        <v>0</v>
      </c>
      <c r="G44" s="12">
        <v>-900</v>
      </c>
      <c r="H44" s="11">
        <f t="shared" si="3"/>
        <v>6436</v>
      </c>
      <c r="I44" s="1"/>
    </row>
    <row r="45" spans="1:9" ht="18.75">
      <c r="A45" s="1"/>
      <c r="B45" s="13"/>
      <c r="C45" s="7"/>
      <c r="D45" s="7">
        <v>4127</v>
      </c>
      <c r="E45" s="11">
        <f>996.56+16.55-102.22</f>
        <v>910.8899999999999</v>
      </c>
      <c r="F45" s="12">
        <v>0</v>
      </c>
      <c r="G45" s="12">
        <v>0</v>
      </c>
      <c r="H45" s="11">
        <f t="shared" si="3"/>
        <v>910.8899999999999</v>
      </c>
      <c r="I45" s="1"/>
    </row>
    <row r="46" spans="1:9" ht="18.75">
      <c r="A46" s="1"/>
      <c r="B46" s="13"/>
      <c r="C46" s="7"/>
      <c r="D46" s="7">
        <v>4129</v>
      </c>
      <c r="E46" s="11">
        <f>291.18+9.22</f>
        <v>300.40000000000003</v>
      </c>
      <c r="F46" s="12">
        <v>0</v>
      </c>
      <c r="G46" s="12">
        <v>0</v>
      </c>
      <c r="H46" s="11">
        <f t="shared" si="3"/>
        <v>300.40000000000003</v>
      </c>
      <c r="I46" s="1"/>
    </row>
    <row r="47" spans="1:9" ht="18.75">
      <c r="A47" s="1"/>
      <c r="B47" s="13"/>
      <c r="C47" s="7"/>
      <c r="D47" s="7">
        <v>4170</v>
      </c>
      <c r="E47" s="11">
        <v>3800</v>
      </c>
      <c r="F47" s="12">
        <v>0</v>
      </c>
      <c r="G47" s="12">
        <v>0</v>
      </c>
      <c r="H47" s="11">
        <f t="shared" si="3"/>
        <v>3800</v>
      </c>
      <c r="I47" s="1"/>
    </row>
    <row r="48" spans="1:9" ht="18.75">
      <c r="A48" s="1"/>
      <c r="B48" s="13"/>
      <c r="C48" s="7"/>
      <c r="D48" s="7">
        <v>4177</v>
      </c>
      <c r="E48" s="11">
        <f>12988.98+1986.66+26</f>
        <v>15001.64</v>
      </c>
      <c r="F48" s="12">
        <v>0</v>
      </c>
      <c r="G48" s="12">
        <v>0</v>
      </c>
      <c r="H48" s="11">
        <f t="shared" si="3"/>
        <v>15001.64</v>
      </c>
      <c r="I48" s="1"/>
    </row>
    <row r="49" spans="1:9" ht="18.75">
      <c r="A49" s="1"/>
      <c r="B49" s="13"/>
      <c r="C49" s="7"/>
      <c r="D49" s="7">
        <v>4210</v>
      </c>
      <c r="E49" s="11">
        <v>13574.99</v>
      </c>
      <c r="F49" s="12">
        <v>0</v>
      </c>
      <c r="G49" s="12">
        <v>-200</v>
      </c>
      <c r="H49" s="11">
        <f t="shared" si="3"/>
        <v>13374.99</v>
      </c>
      <c r="I49" s="1"/>
    </row>
    <row r="50" spans="1:9" ht="18.75">
      <c r="A50" s="1"/>
      <c r="B50" s="13"/>
      <c r="C50" s="7"/>
      <c r="D50" s="7">
        <v>4240</v>
      </c>
      <c r="E50" s="11">
        <v>3000</v>
      </c>
      <c r="F50" s="12">
        <v>0</v>
      </c>
      <c r="G50" s="12">
        <v>-600</v>
      </c>
      <c r="H50" s="11">
        <f t="shared" si="3"/>
        <v>2400</v>
      </c>
      <c r="I50" s="1"/>
    </row>
    <row r="51" spans="1:9" ht="18.75">
      <c r="A51" s="1"/>
      <c r="B51" s="13"/>
      <c r="C51" s="7"/>
      <c r="D51" s="7">
        <v>4260</v>
      </c>
      <c r="E51" s="11">
        <v>37900</v>
      </c>
      <c r="F51" s="12">
        <v>0</v>
      </c>
      <c r="G51" s="12">
        <v>-4100</v>
      </c>
      <c r="H51" s="11">
        <f t="shared" si="3"/>
        <v>33800</v>
      </c>
      <c r="I51" s="1"/>
    </row>
    <row r="52" spans="1:9" ht="18.75">
      <c r="A52" s="1"/>
      <c r="B52" s="13"/>
      <c r="C52" s="7"/>
      <c r="D52" s="7">
        <v>4270</v>
      </c>
      <c r="E52" s="11">
        <v>300</v>
      </c>
      <c r="F52" s="12">
        <v>0</v>
      </c>
      <c r="G52" s="12">
        <v>0</v>
      </c>
      <c r="H52" s="11">
        <f t="shared" si="3"/>
        <v>300</v>
      </c>
      <c r="I52" s="1"/>
    </row>
    <row r="53" spans="1:9" ht="18.75">
      <c r="A53" s="1"/>
      <c r="B53" s="13"/>
      <c r="C53" s="7"/>
      <c r="D53" s="7">
        <v>4280</v>
      </c>
      <c r="E53" s="11">
        <v>300</v>
      </c>
      <c r="F53" s="12">
        <v>0</v>
      </c>
      <c r="G53" s="12">
        <v>0</v>
      </c>
      <c r="H53" s="11">
        <f t="shared" si="3"/>
        <v>300</v>
      </c>
      <c r="I53" s="1"/>
    </row>
    <row r="54" spans="1:9" ht="18.75">
      <c r="A54" s="1"/>
      <c r="B54" s="13"/>
      <c r="C54" s="7"/>
      <c r="D54" s="7">
        <v>4300</v>
      </c>
      <c r="E54" s="11">
        <v>5900</v>
      </c>
      <c r="F54" s="12">
        <v>0</v>
      </c>
      <c r="G54" s="12">
        <v>0</v>
      </c>
      <c r="H54" s="11">
        <f t="shared" si="3"/>
        <v>5900</v>
      </c>
      <c r="I54" s="1"/>
    </row>
    <row r="55" spans="1:9" ht="18.75">
      <c r="A55" s="1"/>
      <c r="B55" s="13"/>
      <c r="C55" s="7"/>
      <c r="D55" s="7">
        <v>4307</v>
      </c>
      <c r="E55" s="11">
        <v>0</v>
      </c>
      <c r="F55" s="12">
        <v>0</v>
      </c>
      <c r="G55" s="12">
        <v>0</v>
      </c>
      <c r="H55" s="11">
        <f t="shared" si="3"/>
        <v>0</v>
      </c>
      <c r="I55" s="1"/>
    </row>
    <row r="56" spans="1:9" ht="18.75">
      <c r="A56" s="1"/>
      <c r="B56" s="13"/>
      <c r="C56" s="7"/>
      <c r="D56" s="7">
        <v>4410</v>
      </c>
      <c r="E56" s="11">
        <v>300</v>
      </c>
      <c r="F56" s="12">
        <v>0</v>
      </c>
      <c r="G56" s="12">
        <v>0</v>
      </c>
      <c r="H56" s="11">
        <f t="shared" si="3"/>
        <v>300</v>
      </c>
      <c r="I56" s="1"/>
    </row>
    <row r="57" spans="1:9" ht="18.75">
      <c r="A57" s="1"/>
      <c r="B57" s="13"/>
      <c r="C57" s="7"/>
      <c r="D57" s="7">
        <v>4440</v>
      </c>
      <c r="E57" s="11">
        <v>14278</v>
      </c>
      <c r="F57" s="12">
        <v>0</v>
      </c>
      <c r="G57" s="12">
        <v>0</v>
      </c>
      <c r="H57" s="11">
        <f t="shared" si="3"/>
        <v>14278</v>
      </c>
      <c r="I57" s="1"/>
    </row>
    <row r="58" spans="1:9" ht="18.75">
      <c r="A58" s="1"/>
      <c r="B58" s="13"/>
      <c r="C58" s="7"/>
      <c r="D58" s="7">
        <v>4700</v>
      </c>
      <c r="E58" s="12">
        <v>800</v>
      </c>
      <c r="F58" s="12">
        <v>0</v>
      </c>
      <c r="G58" s="12">
        <v>0</v>
      </c>
      <c r="H58" s="11">
        <f t="shared" si="3"/>
        <v>800</v>
      </c>
      <c r="I58" s="1"/>
    </row>
    <row r="59" spans="1:9" ht="18.75">
      <c r="A59" s="1"/>
      <c r="B59" s="13"/>
      <c r="C59" s="7"/>
      <c r="D59" s="7">
        <v>4707</v>
      </c>
      <c r="E59" s="12">
        <v>1500</v>
      </c>
      <c r="F59" s="12">
        <v>0</v>
      </c>
      <c r="G59" s="12">
        <v>0</v>
      </c>
      <c r="H59" s="11">
        <f t="shared" si="3"/>
        <v>1500</v>
      </c>
      <c r="I59" s="1"/>
    </row>
    <row r="60" spans="1:9" ht="18.75">
      <c r="A60" s="1"/>
      <c r="B60" s="13"/>
      <c r="C60" s="7">
        <v>80113</v>
      </c>
      <c r="D60" s="7"/>
      <c r="E60" s="9">
        <f>SUM(E61:E64)</f>
        <v>21800</v>
      </c>
      <c r="F60" s="9">
        <f>SUM(F61:F64)</f>
        <v>0</v>
      </c>
      <c r="G60" s="9">
        <f>SUM(G61:G64)</f>
        <v>0</v>
      </c>
      <c r="H60" s="9">
        <f>SUM(H61:H64)</f>
        <v>21800</v>
      </c>
      <c r="I60" s="1"/>
    </row>
    <row r="61" spans="1:9" ht="18.75">
      <c r="A61" s="1"/>
      <c r="B61" s="13"/>
      <c r="C61" s="7"/>
      <c r="D61" s="7">
        <v>4110</v>
      </c>
      <c r="E61" s="11">
        <v>900</v>
      </c>
      <c r="F61" s="12">
        <v>0</v>
      </c>
      <c r="G61" s="12">
        <v>0</v>
      </c>
      <c r="H61" s="11">
        <f aca="true" t="shared" si="4" ref="H61:H68">E61+G61</f>
        <v>900</v>
      </c>
      <c r="I61" s="1"/>
    </row>
    <row r="62" spans="1:9" ht="18.75">
      <c r="A62" s="1"/>
      <c r="B62" s="13"/>
      <c r="C62" s="7"/>
      <c r="D62" s="7">
        <v>4120</v>
      </c>
      <c r="E62" s="11">
        <v>300</v>
      </c>
      <c r="F62" s="12">
        <v>0</v>
      </c>
      <c r="G62" s="12">
        <v>0</v>
      </c>
      <c r="H62" s="11">
        <f t="shared" si="4"/>
        <v>300</v>
      </c>
      <c r="I62" s="1"/>
    </row>
    <row r="63" spans="1:9" ht="18.75">
      <c r="A63" s="1"/>
      <c r="B63" s="13"/>
      <c r="C63" s="7"/>
      <c r="D63" s="7">
        <v>4170</v>
      </c>
      <c r="E63" s="11">
        <v>4400</v>
      </c>
      <c r="F63" s="12">
        <v>0</v>
      </c>
      <c r="G63" s="12">
        <v>0</v>
      </c>
      <c r="H63" s="11">
        <f t="shared" si="4"/>
        <v>4400</v>
      </c>
      <c r="I63" s="1"/>
    </row>
    <row r="64" spans="1:9" ht="18.75">
      <c r="A64" s="1"/>
      <c r="B64" s="13"/>
      <c r="C64" s="7"/>
      <c r="D64" s="7">
        <v>4300</v>
      </c>
      <c r="E64" s="11">
        <v>16200</v>
      </c>
      <c r="F64" s="12">
        <v>0</v>
      </c>
      <c r="G64" s="12">
        <v>0</v>
      </c>
      <c r="H64" s="11">
        <f t="shared" si="4"/>
        <v>16200</v>
      </c>
      <c r="I64" s="1"/>
    </row>
    <row r="65" spans="1:9" ht="18.75">
      <c r="A65" s="1"/>
      <c r="B65" s="13"/>
      <c r="C65" s="7">
        <v>80146</v>
      </c>
      <c r="D65" s="7"/>
      <c r="E65" s="9">
        <f>SUM(E66:E68)</f>
        <v>11182</v>
      </c>
      <c r="F65" s="9">
        <v>0</v>
      </c>
      <c r="G65" s="9">
        <f>SUM(G66:G68)</f>
        <v>0</v>
      </c>
      <c r="H65" s="9">
        <f t="shared" si="4"/>
        <v>11182</v>
      </c>
      <c r="I65" s="1"/>
    </row>
    <row r="66" spans="1:9" ht="18.75">
      <c r="A66" s="1"/>
      <c r="B66" s="13"/>
      <c r="C66" s="7"/>
      <c r="D66" s="7">
        <v>4300</v>
      </c>
      <c r="E66" s="11">
        <v>3000</v>
      </c>
      <c r="F66" s="12">
        <v>0</v>
      </c>
      <c r="G66" s="12">
        <v>0</v>
      </c>
      <c r="H66" s="11">
        <f t="shared" si="4"/>
        <v>3000</v>
      </c>
      <c r="I66" s="1"/>
    </row>
    <row r="67" spans="1:9" ht="18.75">
      <c r="A67" s="1"/>
      <c r="B67" s="13"/>
      <c r="C67" s="7"/>
      <c r="D67" s="7">
        <v>4410</v>
      </c>
      <c r="E67" s="11">
        <v>3582</v>
      </c>
      <c r="F67" s="12">
        <v>0</v>
      </c>
      <c r="G67" s="12">
        <v>0</v>
      </c>
      <c r="H67" s="11">
        <f t="shared" si="4"/>
        <v>3582</v>
      </c>
      <c r="I67" s="1"/>
    </row>
    <row r="68" spans="1:9" ht="18.75">
      <c r="A68" s="1"/>
      <c r="B68" s="13"/>
      <c r="C68" s="7"/>
      <c r="D68" s="7">
        <v>4700</v>
      </c>
      <c r="E68" s="11">
        <v>4600</v>
      </c>
      <c r="F68" s="12">
        <v>0</v>
      </c>
      <c r="G68" s="12">
        <v>0</v>
      </c>
      <c r="H68" s="11">
        <f t="shared" si="4"/>
        <v>4600</v>
      </c>
      <c r="I68" s="1"/>
    </row>
    <row r="69" spans="1:9" ht="18.75">
      <c r="A69" s="1"/>
      <c r="B69" s="13"/>
      <c r="C69" s="7">
        <v>80148</v>
      </c>
      <c r="D69" s="7"/>
      <c r="E69" s="9">
        <f>SUM(E70:E80)</f>
        <v>257769</v>
      </c>
      <c r="F69" s="9">
        <f>SUM(F70:F80)</f>
        <v>0</v>
      </c>
      <c r="G69" s="9">
        <f>SUM(G70:G80)</f>
        <v>0</v>
      </c>
      <c r="H69" s="9">
        <f>SUM(H70:H80)</f>
        <v>257769</v>
      </c>
      <c r="I69" s="1"/>
    </row>
    <row r="70" spans="1:9" ht="18.75">
      <c r="A70" s="1"/>
      <c r="B70" s="13"/>
      <c r="C70" s="7"/>
      <c r="D70" s="7">
        <v>3020</v>
      </c>
      <c r="E70" s="11">
        <v>1200</v>
      </c>
      <c r="F70" s="11">
        <v>0</v>
      </c>
      <c r="G70" s="11">
        <v>0</v>
      </c>
      <c r="H70" s="11">
        <f aca="true" t="shared" si="5" ref="H70:H76">E70+G70</f>
        <v>1200</v>
      </c>
      <c r="I70" s="1"/>
    </row>
    <row r="71" spans="1:9" ht="18.75">
      <c r="A71" s="1"/>
      <c r="B71" s="13"/>
      <c r="C71" s="7"/>
      <c r="D71" s="7">
        <v>4010</v>
      </c>
      <c r="E71" s="11">
        <v>119800</v>
      </c>
      <c r="F71" s="11">
        <v>0</v>
      </c>
      <c r="G71" s="11">
        <v>0</v>
      </c>
      <c r="H71" s="11">
        <f t="shared" si="5"/>
        <v>119800</v>
      </c>
      <c r="I71" s="1"/>
    </row>
    <row r="72" spans="1:9" ht="18.75">
      <c r="A72" s="1"/>
      <c r="B72" s="13"/>
      <c r="C72" s="7"/>
      <c r="D72" s="7">
        <v>4040</v>
      </c>
      <c r="E72" s="11">
        <f>9998-4990</f>
        <v>5008</v>
      </c>
      <c r="F72" s="11">
        <v>0</v>
      </c>
      <c r="G72" s="11">
        <v>0</v>
      </c>
      <c r="H72" s="11">
        <f t="shared" si="5"/>
        <v>5008</v>
      </c>
      <c r="I72" s="1"/>
    </row>
    <row r="73" spans="1:9" ht="18.75">
      <c r="A73" s="1"/>
      <c r="B73" s="13"/>
      <c r="C73" s="7"/>
      <c r="D73" s="7">
        <v>4110</v>
      </c>
      <c r="E73" s="11">
        <v>22192</v>
      </c>
      <c r="F73" s="11">
        <v>0</v>
      </c>
      <c r="G73" s="11">
        <v>0</v>
      </c>
      <c r="H73" s="11">
        <f t="shared" si="5"/>
        <v>22192</v>
      </c>
      <c r="I73" s="1"/>
    </row>
    <row r="74" spans="1:9" ht="18.75">
      <c r="A74" s="1"/>
      <c r="B74" s="13"/>
      <c r="C74" s="7"/>
      <c r="D74" s="7">
        <v>4120</v>
      </c>
      <c r="E74" s="11">
        <v>3156</v>
      </c>
      <c r="F74" s="11">
        <v>0</v>
      </c>
      <c r="G74" s="11">
        <v>0</v>
      </c>
      <c r="H74" s="11">
        <f t="shared" si="5"/>
        <v>3156</v>
      </c>
      <c r="I74" s="1"/>
    </row>
    <row r="75" spans="1:9" ht="18.75">
      <c r="A75" s="1"/>
      <c r="B75" s="13"/>
      <c r="C75" s="7"/>
      <c r="D75" s="7">
        <v>4210</v>
      </c>
      <c r="E75" s="11">
        <v>5550</v>
      </c>
      <c r="F75" s="11">
        <v>0</v>
      </c>
      <c r="G75" s="11">
        <v>0</v>
      </c>
      <c r="H75" s="11">
        <f t="shared" si="5"/>
        <v>5550</v>
      </c>
      <c r="I75" s="1"/>
    </row>
    <row r="76" spans="1:9" ht="18.75">
      <c r="A76" s="1"/>
      <c r="B76" s="13"/>
      <c r="C76" s="7"/>
      <c r="D76" s="7">
        <v>4220</v>
      </c>
      <c r="E76" s="11">
        <v>85000</v>
      </c>
      <c r="F76" s="11">
        <v>0</v>
      </c>
      <c r="G76" s="11">
        <v>0</v>
      </c>
      <c r="H76" s="11">
        <f t="shared" si="5"/>
        <v>85000</v>
      </c>
      <c r="I76" s="1"/>
    </row>
    <row r="77" spans="1:9" ht="18.75">
      <c r="A77" s="1"/>
      <c r="B77" s="13"/>
      <c r="C77" s="7"/>
      <c r="D77" s="7">
        <v>4260</v>
      </c>
      <c r="E77" s="11">
        <v>9000</v>
      </c>
      <c r="F77" s="11">
        <v>0</v>
      </c>
      <c r="G77" s="11">
        <v>0</v>
      </c>
      <c r="H77" s="11">
        <f>E77+G76</f>
        <v>9000</v>
      </c>
      <c r="I77" s="1"/>
    </row>
    <row r="78" spans="1:9" ht="18.75">
      <c r="A78" s="1"/>
      <c r="B78" s="13"/>
      <c r="C78" s="7"/>
      <c r="D78" s="7">
        <v>4280</v>
      </c>
      <c r="E78" s="11">
        <v>300</v>
      </c>
      <c r="F78" s="11">
        <v>0</v>
      </c>
      <c r="G78" s="11">
        <v>0</v>
      </c>
      <c r="H78" s="11">
        <f aca="true" t="shared" si="6" ref="H78:H80">E78+G78</f>
        <v>300</v>
      </c>
      <c r="I78" s="1"/>
    </row>
    <row r="79" spans="1:9" ht="18.75">
      <c r="A79" s="1"/>
      <c r="B79" s="13"/>
      <c r="C79" s="7"/>
      <c r="D79" s="7">
        <v>4300</v>
      </c>
      <c r="E79" s="11">
        <v>2300</v>
      </c>
      <c r="F79" s="11">
        <v>0</v>
      </c>
      <c r="G79" s="11">
        <v>0</v>
      </c>
      <c r="H79" s="11">
        <f t="shared" si="6"/>
        <v>2300</v>
      </c>
      <c r="I79" s="1"/>
    </row>
    <row r="80" spans="1:9" ht="18.75">
      <c r="A80" s="1"/>
      <c r="B80" s="13"/>
      <c r="C80" s="7"/>
      <c r="D80" s="7">
        <v>4440</v>
      </c>
      <c r="E80" s="11">
        <v>4263</v>
      </c>
      <c r="F80" s="12">
        <v>0</v>
      </c>
      <c r="G80" s="12">
        <v>0</v>
      </c>
      <c r="H80" s="11">
        <f t="shared" si="6"/>
        <v>4263</v>
      </c>
      <c r="I80" s="1"/>
    </row>
    <row r="81" spans="1:9" ht="18.75">
      <c r="A81" s="1"/>
      <c r="B81" s="13"/>
      <c r="C81" s="7">
        <v>80149</v>
      </c>
      <c r="D81" s="7"/>
      <c r="E81" s="11">
        <f>SUM(E82:E88)</f>
        <v>0</v>
      </c>
      <c r="F81" s="11">
        <f>SUM(F82:F88)</f>
        <v>0</v>
      </c>
      <c r="G81" s="11">
        <f>SUM(G82:G88)</f>
        <v>48000</v>
      </c>
      <c r="H81" s="11">
        <f>SUM(H82:H88)</f>
        <v>48000</v>
      </c>
      <c r="I81" s="1"/>
    </row>
    <row r="82" spans="1:9" ht="18.75">
      <c r="A82" s="1"/>
      <c r="B82" s="13"/>
      <c r="C82" s="7"/>
      <c r="D82" s="7">
        <v>3020</v>
      </c>
      <c r="E82" s="11">
        <v>0</v>
      </c>
      <c r="F82" s="12">
        <v>0</v>
      </c>
      <c r="G82" s="12">
        <v>1500</v>
      </c>
      <c r="H82" s="11">
        <f aca="true" t="shared" si="7" ref="H82:H88">E82+G82</f>
        <v>1500</v>
      </c>
      <c r="I82" s="1"/>
    </row>
    <row r="83" spans="1:9" ht="18.75">
      <c r="A83" s="1"/>
      <c r="B83" s="13"/>
      <c r="C83" s="7"/>
      <c r="D83" s="7">
        <v>4010</v>
      </c>
      <c r="E83" s="11">
        <v>0</v>
      </c>
      <c r="F83" s="12">
        <v>0</v>
      </c>
      <c r="G83" s="12">
        <v>34500</v>
      </c>
      <c r="H83" s="11">
        <f t="shared" si="7"/>
        <v>34500</v>
      </c>
      <c r="I83" s="1"/>
    </row>
    <row r="84" spans="1:9" ht="18.75">
      <c r="A84" s="1"/>
      <c r="B84" s="13"/>
      <c r="C84" s="7"/>
      <c r="D84" s="7">
        <v>4110</v>
      </c>
      <c r="E84" s="11">
        <v>0</v>
      </c>
      <c r="F84" s="12">
        <v>0</v>
      </c>
      <c r="G84" s="12">
        <v>6200</v>
      </c>
      <c r="H84" s="11">
        <f t="shared" si="7"/>
        <v>6200</v>
      </c>
      <c r="I84" s="1"/>
    </row>
    <row r="85" spans="1:9" ht="18.75">
      <c r="A85" s="1"/>
      <c r="B85" s="13"/>
      <c r="C85" s="7"/>
      <c r="D85" s="7">
        <v>4120</v>
      </c>
      <c r="E85" s="11">
        <v>0</v>
      </c>
      <c r="F85" s="12">
        <v>0</v>
      </c>
      <c r="G85" s="12">
        <v>900</v>
      </c>
      <c r="H85" s="11">
        <f t="shared" si="7"/>
        <v>900</v>
      </c>
      <c r="I85" s="1"/>
    </row>
    <row r="86" spans="1:9" ht="18.75">
      <c r="A86" s="1"/>
      <c r="B86" s="13"/>
      <c r="C86" s="7"/>
      <c r="D86" s="7">
        <v>4210</v>
      </c>
      <c r="E86" s="11">
        <v>0</v>
      </c>
      <c r="F86" s="12">
        <v>0</v>
      </c>
      <c r="G86" s="12">
        <v>200</v>
      </c>
      <c r="H86" s="11">
        <f t="shared" si="7"/>
        <v>200</v>
      </c>
      <c r="I86" s="1"/>
    </row>
    <row r="87" spans="1:9" ht="18.75">
      <c r="A87" s="1"/>
      <c r="B87" s="13"/>
      <c r="C87" s="7"/>
      <c r="D87" s="7">
        <v>4240</v>
      </c>
      <c r="E87" s="11">
        <v>0</v>
      </c>
      <c r="F87" s="12">
        <v>0</v>
      </c>
      <c r="G87" s="12">
        <v>600</v>
      </c>
      <c r="H87" s="11">
        <f t="shared" si="7"/>
        <v>600</v>
      </c>
      <c r="I87" s="1"/>
    </row>
    <row r="88" spans="1:9" ht="18.75">
      <c r="A88" s="1"/>
      <c r="B88" s="13"/>
      <c r="C88" s="7"/>
      <c r="D88" s="7">
        <v>4260</v>
      </c>
      <c r="E88" s="11">
        <v>0</v>
      </c>
      <c r="F88" s="12">
        <v>0</v>
      </c>
      <c r="G88" s="12">
        <v>4100</v>
      </c>
      <c r="H88" s="11">
        <f t="shared" si="7"/>
        <v>4100</v>
      </c>
      <c r="I88" s="1"/>
    </row>
    <row r="89" spans="1:9" ht="18.75">
      <c r="A89" s="1"/>
      <c r="B89" s="24"/>
      <c r="C89" s="7">
        <v>80150</v>
      </c>
      <c r="D89" s="7"/>
      <c r="E89" s="9">
        <f>SUM(E90:E94)</f>
        <v>23700</v>
      </c>
      <c r="F89" s="9">
        <f>SUM(F90:F94)</f>
        <v>0</v>
      </c>
      <c r="G89" s="9">
        <f>SUM(G90:G94)</f>
        <v>0</v>
      </c>
      <c r="H89" s="9">
        <f>SUM(H90:H94)</f>
        <v>23700</v>
      </c>
      <c r="I89" s="1"/>
    </row>
    <row r="90" spans="1:9" ht="18.75">
      <c r="A90" s="1"/>
      <c r="B90" s="24"/>
      <c r="C90" s="7"/>
      <c r="D90" s="7">
        <v>4010</v>
      </c>
      <c r="E90" s="11">
        <v>19200</v>
      </c>
      <c r="F90" s="11">
        <v>0</v>
      </c>
      <c r="G90" s="11">
        <v>0</v>
      </c>
      <c r="H90" s="11">
        <f aca="true" t="shared" si="8" ref="H90:H94">E90+G90</f>
        <v>19200</v>
      </c>
      <c r="I90" s="1"/>
    </row>
    <row r="91" spans="1:9" ht="18.75">
      <c r="A91" s="1"/>
      <c r="B91" s="24"/>
      <c r="C91" s="7"/>
      <c r="D91" s="7">
        <v>4110</v>
      </c>
      <c r="E91" s="11">
        <v>3500</v>
      </c>
      <c r="F91" s="11">
        <v>0</v>
      </c>
      <c r="G91" s="11">
        <v>0</v>
      </c>
      <c r="H91" s="11">
        <f t="shared" si="8"/>
        <v>3500</v>
      </c>
      <c r="I91" s="1"/>
    </row>
    <row r="92" spans="1:9" ht="18.75">
      <c r="A92" s="1"/>
      <c r="B92" s="24"/>
      <c r="C92" s="7"/>
      <c r="D92" s="7">
        <v>4120</v>
      </c>
      <c r="E92" s="11">
        <v>500</v>
      </c>
      <c r="F92" s="11">
        <v>0</v>
      </c>
      <c r="G92" s="11">
        <v>0</v>
      </c>
      <c r="H92" s="11">
        <f t="shared" si="8"/>
        <v>500</v>
      </c>
      <c r="I92" s="1"/>
    </row>
    <row r="93" spans="1:9" ht="18.75">
      <c r="A93" s="1"/>
      <c r="B93" s="24"/>
      <c r="C93" s="7"/>
      <c r="D93" s="7">
        <v>4210</v>
      </c>
      <c r="E93" s="11">
        <v>200</v>
      </c>
      <c r="F93" s="11">
        <v>0</v>
      </c>
      <c r="G93" s="11">
        <v>0</v>
      </c>
      <c r="H93" s="11">
        <f t="shared" si="8"/>
        <v>200</v>
      </c>
      <c r="I93" s="1"/>
    </row>
    <row r="94" spans="1:9" ht="18.75">
      <c r="A94" s="1"/>
      <c r="B94" s="24"/>
      <c r="C94" s="7"/>
      <c r="D94" s="7">
        <v>4240</v>
      </c>
      <c r="E94" s="11">
        <v>300</v>
      </c>
      <c r="F94" s="12">
        <v>0</v>
      </c>
      <c r="G94" s="12">
        <v>0</v>
      </c>
      <c r="H94" s="11">
        <f t="shared" si="8"/>
        <v>300</v>
      </c>
      <c r="I94" s="1"/>
    </row>
    <row r="95" spans="1:9" ht="18.75">
      <c r="A95" s="1"/>
      <c r="B95" s="24"/>
      <c r="C95" s="7">
        <v>80153</v>
      </c>
      <c r="D95" s="7"/>
      <c r="E95" s="9">
        <f>E96+E96</f>
        <v>0</v>
      </c>
      <c r="F95" s="25">
        <f>F96+F97</f>
        <v>20117.98</v>
      </c>
      <c r="G95" s="25">
        <f>G96+G97</f>
        <v>0</v>
      </c>
      <c r="H95" s="9">
        <f>H96+H97</f>
        <v>20117.98</v>
      </c>
      <c r="I95" s="1"/>
    </row>
    <row r="96" spans="1:9" ht="18.75">
      <c r="A96" s="1"/>
      <c r="B96" s="24"/>
      <c r="C96" s="7"/>
      <c r="D96" s="7">
        <v>4240</v>
      </c>
      <c r="E96" s="11">
        <v>0</v>
      </c>
      <c r="F96" s="12">
        <v>19918.8</v>
      </c>
      <c r="G96" s="12">
        <v>0</v>
      </c>
      <c r="H96" s="11">
        <f aca="true" t="shared" si="9" ref="H96:H97">E96+F96</f>
        <v>19918.8</v>
      </c>
      <c r="I96" s="1"/>
    </row>
    <row r="97" spans="1:9" ht="18.75">
      <c r="A97" s="1"/>
      <c r="B97" s="24"/>
      <c r="C97" s="7"/>
      <c r="D97" s="7">
        <v>4300</v>
      </c>
      <c r="E97" s="11">
        <v>0</v>
      </c>
      <c r="F97" s="12">
        <v>199.18</v>
      </c>
      <c r="G97" s="12">
        <v>0</v>
      </c>
      <c r="H97" s="11">
        <f t="shared" si="9"/>
        <v>199.18</v>
      </c>
      <c r="I97" s="1"/>
    </row>
    <row r="98" spans="2:8" ht="18.75">
      <c r="B98" s="24"/>
      <c r="C98" s="7">
        <v>80195</v>
      </c>
      <c r="D98" s="7"/>
      <c r="E98" s="9">
        <f>E99</f>
        <v>24124</v>
      </c>
      <c r="F98" s="9">
        <f>F99</f>
        <v>0</v>
      </c>
      <c r="G98" s="9">
        <f>G99</f>
        <v>0</v>
      </c>
      <c r="H98" s="9">
        <f>H99</f>
        <v>24124</v>
      </c>
    </row>
    <row r="99" spans="2:8" ht="18.75">
      <c r="B99" s="24"/>
      <c r="C99" s="7"/>
      <c r="D99" s="7">
        <v>4440</v>
      </c>
      <c r="E99" s="11">
        <v>24124</v>
      </c>
      <c r="F99" s="12">
        <v>0</v>
      </c>
      <c r="G99" s="12">
        <v>0</v>
      </c>
      <c r="H99" s="11">
        <f aca="true" t="shared" si="10" ref="H99:H100">E99+G99</f>
        <v>24124</v>
      </c>
    </row>
    <row r="100" spans="2:8" ht="18.75">
      <c r="B100" s="7">
        <v>854</v>
      </c>
      <c r="C100" s="7"/>
      <c r="D100" s="7"/>
      <c r="E100" s="9">
        <f aca="true" t="shared" si="11" ref="E100:E101">E101</f>
        <v>2000</v>
      </c>
      <c r="F100" s="9">
        <v>0</v>
      </c>
      <c r="G100" s="9">
        <v>0</v>
      </c>
      <c r="H100" s="9">
        <f t="shared" si="10"/>
        <v>2000</v>
      </c>
    </row>
    <row r="101" spans="2:8" ht="18.75">
      <c r="B101" s="26"/>
      <c r="C101" s="7">
        <v>85412</v>
      </c>
      <c r="D101" s="7"/>
      <c r="E101" s="27">
        <f t="shared" si="11"/>
        <v>2000</v>
      </c>
      <c r="F101" s="27">
        <f>F102</f>
        <v>0</v>
      </c>
      <c r="G101" s="27">
        <f>G102</f>
        <v>0</v>
      </c>
      <c r="H101" s="27">
        <f>H102</f>
        <v>2000</v>
      </c>
    </row>
    <row r="102" spans="2:8" ht="18.75">
      <c r="B102" s="26"/>
      <c r="C102" s="23"/>
      <c r="D102" s="7">
        <v>4300</v>
      </c>
      <c r="E102" s="28">
        <v>2000</v>
      </c>
      <c r="F102" s="28">
        <v>0</v>
      </c>
      <c r="G102" s="11">
        <v>0</v>
      </c>
      <c r="H102" s="11">
        <f>E102+G102</f>
        <v>2000</v>
      </c>
    </row>
    <row r="103" spans="2:8" ht="18">
      <c r="B103" s="2"/>
      <c r="C103" s="2"/>
      <c r="D103" s="2"/>
      <c r="E103" s="29"/>
      <c r="F103" s="29"/>
      <c r="G103" s="29"/>
      <c r="H103" s="29"/>
    </row>
    <row r="104" spans="2:8" ht="18.75">
      <c r="B104" s="2"/>
      <c r="C104" s="30" t="s">
        <v>12</v>
      </c>
      <c r="D104" s="30"/>
      <c r="E104" s="31">
        <f>SUM(E13)+E100</f>
        <v>3305045.92</v>
      </c>
      <c r="F104" s="31">
        <f>SUM(F13)</f>
        <v>20117.98</v>
      </c>
      <c r="G104" s="31">
        <f>SUM(G100+G13)</f>
        <v>0</v>
      </c>
      <c r="H104" s="31">
        <f>SUM(H13)+H100</f>
        <v>3325163.9</v>
      </c>
    </row>
    <row r="107" ht="15.75">
      <c r="G107" s="32" t="s">
        <v>13</v>
      </c>
    </row>
    <row r="108" ht="15.75">
      <c r="G108" s="32" t="s">
        <v>14</v>
      </c>
    </row>
  </sheetData>
  <sheetProtection selectLockedCells="1" selectUnlockedCells="1"/>
  <mergeCells count="6">
    <mergeCell ref="B7:H8"/>
    <mergeCell ref="B10:H10"/>
    <mergeCell ref="C15:C29"/>
    <mergeCell ref="C37:C57"/>
    <mergeCell ref="C66:C68"/>
    <mergeCell ref="C104:D104"/>
  </mergeCells>
  <printOptions/>
  <pageMargins left="0.7" right="0.7" top="0.75" bottom="0.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/>
  <dcterms:created xsi:type="dcterms:W3CDTF">2020-10-20T07:48:07Z</dcterms:created>
  <dcterms:modified xsi:type="dcterms:W3CDTF">2021-01-11T14:07:26Z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